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BAAK_0024_LATHIFATUL INAYAH ALHUSNA\"/>
    </mc:Choice>
  </mc:AlternateContent>
  <xr:revisionPtr revIDLastSave="0" documentId="8_{FAF1D0D8-1DD4-453A-A8F7-4FB429E56793}" xr6:coauthVersionLast="47" xr6:coauthVersionMax="47" xr10:uidLastSave="{00000000-0000-0000-0000-000000000000}"/>
  <bookViews>
    <workbookView xWindow="-30" yWindow="0" windowWidth="12705" windowHeight="12900" xr2:uid="{8C1C1102-925E-41A5-8247-692DB87ED9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L3" i="1"/>
  <c r="H8" i="1"/>
  <c r="H7" i="1"/>
  <c r="I3" i="1"/>
  <c r="I4" i="1"/>
  <c r="I5" i="1"/>
  <c r="I6" i="1"/>
  <c r="I2" i="1"/>
  <c r="H3" i="1"/>
  <c r="H4" i="1"/>
  <c r="H5" i="1"/>
  <c r="H6" i="1"/>
  <c r="H2" i="1"/>
</calcChain>
</file>

<file path=xl/sharedStrings.xml><?xml version="1.0" encoding="utf-8"?>
<sst xmlns="http://schemas.openxmlformats.org/spreadsheetml/2006/main" count="24" uniqueCount="20">
  <si>
    <t>No</t>
  </si>
  <si>
    <t>NIM</t>
  </si>
  <si>
    <t>Nama Mahasiswa</t>
  </si>
  <si>
    <t>Program Studi</t>
  </si>
  <si>
    <t>Nilai Tugas</t>
  </si>
  <si>
    <t>Nilai UTS</t>
  </si>
  <si>
    <t>Nilai UAS</t>
  </si>
  <si>
    <t>Andi Pratama</t>
  </si>
  <si>
    <t>Budi Santoso</t>
  </si>
  <si>
    <t>Citra Lestari</t>
  </si>
  <si>
    <t>Informatika</t>
  </si>
  <si>
    <t>Sistem Informasi</t>
  </si>
  <si>
    <t>Dewi Rahma</t>
  </si>
  <si>
    <t>Eko Prasetyo</t>
  </si>
  <si>
    <t>Manajemen</t>
  </si>
  <si>
    <t>Nilai Akhir</t>
  </si>
  <si>
    <t>Status</t>
  </si>
  <si>
    <t>Status Lulus</t>
  </si>
  <si>
    <t>Rata-Rata Nilai Akhir</t>
  </si>
  <si>
    <t>Jumlah Mahasiswa Lulus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</si>
</sst>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0" xfId="0" applyNumberFormat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0B5D-733C-4978-876D-973EA1672736}">
  <dimension ref="A1:L8"/>
  <sheetViews>
    <sheetView tabSelected="1" workbookViewId="0">
      <selection activeCell="M8" sqref="M8"/>
    </sheetView>
  </sheetViews>
  <sheetFormatPr defaultRowHeight="15" x14ac:dyDescent="0.25"/>
  <cols>
    <col min="1" max="1" width="6.7109375" customWidth="1"/>
    <col min="2" max="2" width="10.140625" customWidth="1"/>
    <col min="3" max="3" width="12.140625" customWidth="1"/>
    <col min="4" max="4" width="12.5703125" customWidth="1"/>
    <col min="5" max="5" width="10.5703125" bestFit="1" customWidth="1"/>
    <col min="6" max="6" width="8.85546875" bestFit="1" customWidth="1"/>
    <col min="7" max="7" width="13" customWidth="1"/>
    <col min="8" max="8" width="11.140625" customWidth="1"/>
    <col min="9" max="9" width="10.5703125" customWidth="1"/>
    <col min="11" max="11" width="11.5703125" customWidth="1"/>
    <col min="12" max="12" width="13.5703125" customWidth="1"/>
  </cols>
  <sheetData>
    <row r="1" spans="1:12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15</v>
      </c>
      <c r="I1" s="2" t="s">
        <v>17</v>
      </c>
    </row>
    <row r="2" spans="1:12" ht="30" x14ac:dyDescent="0.25">
      <c r="A2" s="3">
        <v>1</v>
      </c>
      <c r="B2" s="3">
        <v>230101</v>
      </c>
      <c r="C2" s="7" t="s">
        <v>7</v>
      </c>
      <c r="D2" s="5" t="s">
        <v>10</v>
      </c>
      <c r="E2" s="3">
        <v>80</v>
      </c>
      <c r="F2" s="3">
        <v>75</v>
      </c>
      <c r="G2" s="3">
        <v>85</v>
      </c>
      <c r="H2" s="15">
        <f>20%*E2+30%*F2+50%*G2</f>
        <v>81</v>
      </c>
      <c r="I2" s="9" t="str">
        <f>IF(H2&gt;=75,"LULUS","REMEDIAL")</f>
        <v>LULUS</v>
      </c>
      <c r="K2" s="10" t="s">
        <v>1</v>
      </c>
      <c r="L2" s="17">
        <v>230101</v>
      </c>
    </row>
    <row r="3" spans="1:12" ht="33.75" customHeight="1" x14ac:dyDescent="0.25">
      <c r="A3" s="3">
        <v>2</v>
      </c>
      <c r="B3" s="3">
        <v>230201</v>
      </c>
      <c r="C3" s="5" t="s">
        <v>8</v>
      </c>
      <c r="D3" s="7" t="s">
        <v>11</v>
      </c>
      <c r="E3" s="3">
        <v>90</v>
      </c>
      <c r="F3" s="3">
        <v>85</v>
      </c>
      <c r="G3" s="3">
        <v>88</v>
      </c>
      <c r="H3" s="15">
        <f t="shared" ref="H3:H6" si="0">20%*E3+30%*F3+50%*G3</f>
        <v>87.5</v>
      </c>
      <c r="I3" s="9" t="str">
        <f t="shared" ref="I3:I6" si="1">IF(H3&gt;=75,"LULUS","REMEDIAL")</f>
        <v>LULUS</v>
      </c>
      <c r="K3" s="11" t="s">
        <v>2</v>
      </c>
      <c r="L3" s="17" t="str">
        <f>VLOOKUP(L2,$A$1:$I$6,3)</f>
        <v>Eko Prasetyo</v>
      </c>
    </row>
    <row r="4" spans="1:12" ht="24" customHeight="1" x14ac:dyDescent="0.25">
      <c r="A4" s="3">
        <v>3</v>
      </c>
      <c r="B4" s="3">
        <v>230102</v>
      </c>
      <c r="C4" s="5" t="s">
        <v>9</v>
      </c>
      <c r="D4" s="5" t="s">
        <v>10</v>
      </c>
      <c r="E4" s="3">
        <v>60</v>
      </c>
      <c r="F4" s="3">
        <v>65</v>
      </c>
      <c r="G4" s="3">
        <v>70</v>
      </c>
      <c r="H4" s="15">
        <f t="shared" si="0"/>
        <v>66.5</v>
      </c>
      <c r="I4" s="9" t="str">
        <f t="shared" si="1"/>
        <v>REMEDIAL</v>
      </c>
      <c r="K4" s="10" t="s">
        <v>16</v>
      </c>
      <c r="L4" s="17" t="str">
        <f>VLOOKUP(L2,$A$1:$I$6,9)</f>
        <v>LULUS</v>
      </c>
    </row>
    <row r="5" spans="1:12" ht="24" customHeight="1" x14ac:dyDescent="0.25">
      <c r="A5" s="3">
        <v>4</v>
      </c>
      <c r="B5" s="3">
        <v>230301</v>
      </c>
      <c r="C5" s="5" t="s">
        <v>12</v>
      </c>
      <c r="D5" s="5" t="s">
        <v>14</v>
      </c>
      <c r="E5" s="3">
        <v>75</v>
      </c>
      <c r="F5" s="3">
        <v>70</v>
      </c>
      <c r="G5" s="3">
        <v>60</v>
      </c>
      <c r="H5" s="15">
        <f t="shared" si="0"/>
        <v>66</v>
      </c>
      <c r="I5" s="9" t="str">
        <f t="shared" si="1"/>
        <v>REMEDIAL</v>
      </c>
    </row>
    <row r="6" spans="1:12" ht="30" x14ac:dyDescent="0.25">
      <c r="A6" s="4">
        <v>5</v>
      </c>
      <c r="B6" s="4">
        <v>230202</v>
      </c>
      <c r="C6" s="6" t="s">
        <v>13</v>
      </c>
      <c r="D6" s="8" t="s">
        <v>11</v>
      </c>
      <c r="E6" s="4">
        <v>85</v>
      </c>
      <c r="F6" s="4">
        <v>90</v>
      </c>
      <c r="G6" s="4">
        <v>95</v>
      </c>
      <c r="H6" s="16">
        <f t="shared" si="0"/>
        <v>91.5</v>
      </c>
      <c r="I6" s="4" t="str">
        <f t="shared" si="1"/>
        <v>LULUS</v>
      </c>
    </row>
    <row r="7" spans="1:12" ht="30" x14ac:dyDescent="0.25">
      <c r="G7" s="12" t="s">
        <v>18</v>
      </c>
      <c r="H7" s="13">
        <f>AVERAGE(H2:H6)</f>
        <v>78.5</v>
      </c>
      <c r="I7" s="14"/>
    </row>
    <row r="8" spans="1:12" ht="45" x14ac:dyDescent="0.25">
      <c r="G8" s="12" t="s">
        <v>19</v>
      </c>
      <c r="H8" s="13">
        <f>COUNTIF(I2:I6,"LULUS")</f>
        <v>3</v>
      </c>
      <c r="I8" s="14"/>
    </row>
  </sheetData>
  <mergeCells count="2">
    <mergeCell ref="H7:I7"/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2026-07-31T01:16:13Z</dcterms:created>
  <dcterms:modified xsi:type="dcterms:W3CDTF">2026-07-31T01:38:47Z</dcterms:modified>
</cp:coreProperties>
</file>