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umk\Documents\BAAK-028_NANING YUYUN\"/>
    </mc:Choice>
  </mc:AlternateContent>
  <xr:revisionPtr revIDLastSave="0" documentId="13_ncr:1_{4A592137-07C3-4294-93F7-B7D11F1B8708}" xr6:coauthVersionLast="47" xr6:coauthVersionMax="47" xr10:uidLastSave="{00000000-0000-0000-0000-000000000000}"/>
  <bookViews>
    <workbookView xWindow="-120" yWindow="-120" windowWidth="24240" windowHeight="13020" xr2:uid="{D32DA81B-037A-480C-BAFF-8FFC3BFAAB49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7" i="1"/>
  <c r="D18" i="1"/>
  <c r="D19" i="1"/>
  <c r="D15" i="1"/>
  <c r="D11" i="1"/>
  <c r="C11" i="1"/>
  <c r="J5" i="1"/>
  <c r="J6" i="1"/>
  <c r="I3" i="1"/>
  <c r="J3" i="1" s="1"/>
  <c r="I4" i="1"/>
  <c r="J4" i="1" s="1"/>
  <c r="I5" i="1"/>
  <c r="I6" i="1"/>
  <c r="I2" i="1"/>
  <c r="H3" i="1"/>
  <c r="H4" i="1"/>
  <c r="H5" i="1"/>
  <c r="H6" i="1"/>
  <c r="H2" i="1"/>
  <c r="H7" i="1" s="1"/>
  <c r="F7" i="1"/>
  <c r="G7" i="1"/>
  <c r="E7" i="1"/>
  <c r="I7" i="1" l="1"/>
  <c r="J2" i="1"/>
  <c r="D9" i="1" s="1"/>
</calcChain>
</file>

<file path=xl/sharedStrings.xml><?xml version="1.0" encoding="utf-8"?>
<sst xmlns="http://schemas.openxmlformats.org/spreadsheetml/2006/main" count="32" uniqueCount="21">
  <si>
    <t>No</t>
  </si>
  <si>
    <t>NIM</t>
  </si>
  <si>
    <t>Nama Mahasiswa</t>
  </si>
  <si>
    <t>Progam setudi</t>
  </si>
  <si>
    <t>Nilai Tugas</t>
  </si>
  <si>
    <t>Nilai UTS</t>
  </si>
  <si>
    <t>Nilai Uas</t>
  </si>
  <si>
    <t>Andi Pranata</t>
  </si>
  <si>
    <t>Budi Santoso</t>
  </si>
  <si>
    <t>Informatika</t>
  </si>
  <si>
    <t>Sistem Informasi</t>
  </si>
  <si>
    <t>Citra Lestari</t>
  </si>
  <si>
    <t>Dewi Rahma</t>
  </si>
  <si>
    <t>Eko Prasetyo</t>
  </si>
  <si>
    <t>Manajemen</t>
  </si>
  <si>
    <t>Status</t>
  </si>
  <si>
    <t>Jumlah</t>
  </si>
  <si>
    <t>Rata-Rata</t>
  </si>
  <si>
    <t>Jumlah Mahasiswa Lulus</t>
  </si>
  <si>
    <t>JUMLAH</t>
  </si>
  <si>
    <t>Nilai Rata-Rata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</si>
</sst>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2" borderId="0" xfId="0" applyNumberFormat="1" applyFill="1"/>
    <xf numFmtId="0" fontId="0" fillId="3" borderId="1" xfId="0" applyFill="1" applyBorder="1" applyAlignment="1">
      <alignment horizontal="center"/>
    </xf>
    <xf numFmtId="0" fontId="0" fillId="6" borderId="0" xfId="0" applyFill="1"/>
    <xf numFmtId="0" fontId="0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/>
    </xf>
  </cellXfs>
  <cellStyles count="1">
    <cellStyle name="Normal" xfId="0" builtinId="0"/>
  </cellStyles>
  <dxfs count="13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2" formatCode="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4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C7C41D-2658-4F7E-85E5-34920A8C6103}" name="Table2" displayName="Table2" ref="A1:J6" totalsRowShown="0" headerRowDxfId="12" dataDxfId="11" tableBorderDxfId="10">
  <autoFilter ref="A1:J6" xr:uid="{24C7C41D-2658-4F7E-85E5-34920A8C6103}"/>
  <tableColumns count="10">
    <tableColumn id="1" xr3:uid="{8470F440-3665-47BF-A1CE-6951A31A2336}" name="No" dataDxfId="9"/>
    <tableColumn id="2" xr3:uid="{1641326F-8179-4BEF-B0C0-B9579CCFFE11}" name="NIM" dataDxfId="8"/>
    <tableColumn id="3" xr3:uid="{BCBF8700-4EB2-4929-A7D6-678A00C18BD3}" name="Nama Mahasiswa" dataDxfId="7"/>
    <tableColumn id="4" xr3:uid="{A89A8EF4-AF78-459D-98B1-DD61914A6889}" name="Progam setudi" dataDxfId="6"/>
    <tableColumn id="5" xr3:uid="{D54A731D-5E2F-4604-A0D7-5D92DA0AE233}" name="Nilai Tugas" dataDxfId="5"/>
    <tableColumn id="6" xr3:uid="{C790FF1A-EF8D-4748-A56A-18C8F739E911}" name="Nilai UTS" dataDxfId="4"/>
    <tableColumn id="7" xr3:uid="{821BE384-2470-48EB-BDA9-55B7B892AE3A}" name="Nilai Uas" dataDxfId="3"/>
    <tableColumn id="8" xr3:uid="{A4D34B38-0BD4-4127-9FD0-B8A32ECD8BC9}" name="Jumlah" dataDxfId="2">
      <calculatedColumnFormula>SUM(E2:G2)</calculatedColumnFormula>
    </tableColumn>
    <tableColumn id="9" xr3:uid="{A28E65F7-D79B-43E8-AF93-6831FE8D8BF9}" name="Rata-Rata" dataDxfId="1">
      <calculatedColumnFormula>AVERAGE(E2:G2)</calculatedColumnFormula>
    </tableColumn>
    <tableColumn id="10" xr3:uid="{FF3DAED8-613F-40F9-8945-3B7F07ED79BF}" name="Status" dataDxfId="0">
      <calculatedColumnFormula>IF(I2&gt;=75,"LULUS","REMEDIAL")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37CB-B58F-4DB1-A4FB-DCDB6279367D}">
  <dimension ref="A1:J19"/>
  <sheetViews>
    <sheetView tabSelected="1" workbookViewId="0">
      <selection activeCell="M5" sqref="M5"/>
    </sheetView>
  </sheetViews>
  <sheetFormatPr defaultRowHeight="15" x14ac:dyDescent="0.25"/>
  <cols>
    <col min="2" max="2" width="11.140625" customWidth="1"/>
    <col min="3" max="3" width="18.42578125" customWidth="1"/>
    <col min="4" max="4" width="16.140625" bestFit="1" customWidth="1"/>
    <col min="5" max="5" width="12.7109375" customWidth="1"/>
    <col min="6" max="6" width="11" customWidth="1"/>
    <col min="7" max="7" width="10.85546875" customWidth="1"/>
    <col min="8" max="8" width="9.42578125" customWidth="1"/>
    <col min="9" max="9" width="11.5703125" customWidth="1"/>
    <col min="10" max="10" width="9.85546875" bestFit="1" customWidth="1"/>
  </cols>
  <sheetData>
    <row r="1" spans="1:10" ht="36" customHeight="1" x14ac:dyDescent="0.25">
      <c r="A1" s="11" t="s">
        <v>0</v>
      </c>
      <c r="B1" s="4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16</v>
      </c>
      <c r="I1" s="5" t="s">
        <v>17</v>
      </c>
      <c r="J1" s="12" t="s">
        <v>15</v>
      </c>
    </row>
    <row r="2" spans="1:10" x14ac:dyDescent="0.25">
      <c r="A2" s="6">
        <v>1</v>
      </c>
      <c r="B2" s="2">
        <v>230101</v>
      </c>
      <c r="C2" s="2" t="s">
        <v>7</v>
      </c>
      <c r="D2" s="2" t="s">
        <v>9</v>
      </c>
      <c r="E2" s="2">
        <v>80</v>
      </c>
      <c r="F2" s="2">
        <v>75</v>
      </c>
      <c r="G2" s="2">
        <v>85</v>
      </c>
      <c r="H2" s="2">
        <f>SUM(E2:G2)</f>
        <v>240</v>
      </c>
      <c r="I2" s="13">
        <f>AVERAGE(E2:G2)</f>
        <v>80</v>
      </c>
      <c r="J2" s="7" t="str">
        <f>IF(I2&gt;=75,"LULUS","REMEDIAL")</f>
        <v>LULUS</v>
      </c>
    </row>
    <row r="3" spans="1:10" x14ac:dyDescent="0.25">
      <c r="A3" s="6">
        <v>2</v>
      </c>
      <c r="B3" s="2">
        <v>230201</v>
      </c>
      <c r="C3" s="2" t="s">
        <v>8</v>
      </c>
      <c r="D3" s="2" t="s">
        <v>10</v>
      </c>
      <c r="E3" s="2">
        <v>90</v>
      </c>
      <c r="F3" s="2">
        <v>85</v>
      </c>
      <c r="G3" s="2">
        <v>88</v>
      </c>
      <c r="H3" s="2">
        <f t="shared" ref="H3:H6" si="0">SUM(E3:G3)</f>
        <v>263</v>
      </c>
      <c r="I3" s="13">
        <f t="shared" ref="I3:I6" si="1">AVERAGE(E3:G3)</f>
        <v>87.666666666666671</v>
      </c>
      <c r="J3" s="7" t="str">
        <f t="shared" ref="J3:J6" si="2">IF(I3&gt;=75,"LULUS","REMEDIAL")</f>
        <v>LULUS</v>
      </c>
    </row>
    <row r="4" spans="1:10" x14ac:dyDescent="0.25">
      <c r="A4" s="6">
        <v>3</v>
      </c>
      <c r="B4" s="2">
        <v>230102</v>
      </c>
      <c r="C4" s="2" t="s">
        <v>11</v>
      </c>
      <c r="D4" s="2" t="s">
        <v>9</v>
      </c>
      <c r="E4" s="2">
        <v>60</v>
      </c>
      <c r="F4" s="2">
        <v>65</v>
      </c>
      <c r="G4" s="2">
        <v>70</v>
      </c>
      <c r="H4" s="2">
        <f t="shared" si="0"/>
        <v>195</v>
      </c>
      <c r="I4" s="13">
        <f t="shared" si="1"/>
        <v>65</v>
      </c>
      <c r="J4" s="7" t="str">
        <f t="shared" si="2"/>
        <v>REMEDIAL</v>
      </c>
    </row>
    <row r="5" spans="1:10" x14ac:dyDescent="0.25">
      <c r="A5" s="6">
        <v>4</v>
      </c>
      <c r="B5" s="2">
        <v>230301</v>
      </c>
      <c r="C5" s="2" t="s">
        <v>12</v>
      </c>
      <c r="D5" s="2" t="s">
        <v>14</v>
      </c>
      <c r="E5" s="2">
        <v>75</v>
      </c>
      <c r="F5" s="2">
        <v>70</v>
      </c>
      <c r="G5" s="2">
        <v>60</v>
      </c>
      <c r="H5" s="2">
        <f t="shared" si="0"/>
        <v>205</v>
      </c>
      <c r="I5" s="13">
        <f t="shared" si="1"/>
        <v>68.333333333333329</v>
      </c>
      <c r="J5" s="7" t="str">
        <f t="shared" si="2"/>
        <v>REMEDIAL</v>
      </c>
    </row>
    <row r="6" spans="1:10" x14ac:dyDescent="0.25">
      <c r="A6" s="8">
        <v>5</v>
      </c>
      <c r="B6" s="9">
        <v>230202</v>
      </c>
      <c r="C6" s="9" t="s">
        <v>13</v>
      </c>
      <c r="D6" s="9" t="s">
        <v>10</v>
      </c>
      <c r="E6" s="9">
        <v>85</v>
      </c>
      <c r="F6" s="9">
        <v>90</v>
      </c>
      <c r="G6" s="9">
        <v>95</v>
      </c>
      <c r="H6" s="9">
        <f t="shared" si="0"/>
        <v>270</v>
      </c>
      <c r="I6" s="14">
        <f t="shared" si="1"/>
        <v>90</v>
      </c>
      <c r="J6" s="10" t="str">
        <f t="shared" si="2"/>
        <v>LULUS</v>
      </c>
    </row>
    <row r="7" spans="1:10" x14ac:dyDescent="0.25">
      <c r="A7" s="16" t="s">
        <v>19</v>
      </c>
      <c r="B7" s="16"/>
      <c r="C7" s="16"/>
      <c r="D7" s="16"/>
      <c r="E7" s="2">
        <f>SUM(E2:E6)</f>
        <v>390</v>
      </c>
      <c r="F7" s="2">
        <f t="shared" ref="F7:G7" si="3">SUM(F2:F6)</f>
        <v>385</v>
      </c>
      <c r="G7" s="2">
        <f t="shared" si="3"/>
        <v>398</v>
      </c>
      <c r="H7" s="2">
        <f>SUM(H2:H6)</f>
        <v>1173</v>
      </c>
      <c r="I7" s="2">
        <f t="shared" ref="I7" si="4">SUM(I2:I6)</f>
        <v>391</v>
      </c>
      <c r="J7" s="2"/>
    </row>
    <row r="9" spans="1:10" x14ac:dyDescent="0.25">
      <c r="A9" s="1" t="s">
        <v>18</v>
      </c>
      <c r="B9" s="1"/>
      <c r="C9" s="1"/>
      <c r="D9" s="15">
        <f>SUMIF($J$2:$J$6,"LULUS",$I$2:$I$6)</f>
        <v>257.66666666666669</v>
      </c>
    </row>
    <row r="11" spans="1:10" x14ac:dyDescent="0.25">
      <c r="A11" s="1" t="s">
        <v>1</v>
      </c>
      <c r="B11" s="21">
        <v>230301</v>
      </c>
      <c r="C11" s="1" t="str">
        <f>VLOOKUP(B11,B1:J6,2,0)</f>
        <v>Dewi Rahma</v>
      </c>
      <c r="D11" s="17" t="str">
        <f>VLOOKUP(B11,Table2[[#All],[NIM]:[Status]],9,0)</f>
        <v>REMEDIAL</v>
      </c>
    </row>
    <row r="14" spans="1:10" x14ac:dyDescent="0.25">
      <c r="A14" s="19" t="s">
        <v>0</v>
      </c>
      <c r="B14" s="19" t="s">
        <v>1</v>
      </c>
      <c r="C14" s="20" t="s">
        <v>2</v>
      </c>
      <c r="D14" s="20" t="s">
        <v>20</v>
      </c>
    </row>
    <row r="15" spans="1:10" x14ac:dyDescent="0.25">
      <c r="A15" s="18">
        <v>1</v>
      </c>
      <c r="B15" s="18">
        <v>230101</v>
      </c>
      <c r="C15" s="18" t="s">
        <v>7</v>
      </c>
      <c r="D15" s="18">
        <f>VLOOKUP(B15,Table2[[#All],[NIM]:[Rata-Rata]],8,0)</f>
        <v>80</v>
      </c>
    </row>
    <row r="16" spans="1:10" x14ac:dyDescent="0.25">
      <c r="A16" s="21">
        <v>2</v>
      </c>
      <c r="B16" s="21">
        <v>230201</v>
      </c>
      <c r="C16" s="21" t="s">
        <v>8</v>
      </c>
      <c r="D16" s="18">
        <f>VLOOKUP(B16,Table2[[#All],[NIM]:[Rata-Rata]],8,0)</f>
        <v>87.666666666666671</v>
      </c>
    </row>
    <row r="17" spans="1:4" x14ac:dyDescent="0.25">
      <c r="A17" s="18">
        <v>3</v>
      </c>
      <c r="B17" s="18">
        <v>230102</v>
      </c>
      <c r="C17" s="18" t="s">
        <v>11</v>
      </c>
      <c r="D17" s="18">
        <f>VLOOKUP(B17,Table2[[#All],[NIM]:[Rata-Rata]],8,0)</f>
        <v>65</v>
      </c>
    </row>
    <row r="18" spans="1:4" x14ac:dyDescent="0.25">
      <c r="A18" s="21">
        <v>4</v>
      </c>
      <c r="B18" s="21">
        <v>230301</v>
      </c>
      <c r="C18" s="21" t="s">
        <v>12</v>
      </c>
      <c r="D18" s="18">
        <f>VLOOKUP(B18,Table2[[#All],[NIM]:[Rata-Rata]],8,0)</f>
        <v>68.333333333333329</v>
      </c>
    </row>
    <row r="19" spans="1:4" x14ac:dyDescent="0.25">
      <c r="A19" s="18">
        <v>5</v>
      </c>
      <c r="B19" s="18">
        <v>230202</v>
      </c>
      <c r="C19" s="18" t="s">
        <v>13</v>
      </c>
      <c r="D19" s="18">
        <f>VLOOKUP(B19,Table2[[#All],[NIM]:[Rata-Rata]],8,0)</f>
        <v>90</v>
      </c>
    </row>
  </sheetData>
  <mergeCells count="1">
    <mergeCell ref="A7:D7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siumk</dc:creator>
  <cp:lastModifiedBy>siumk</cp:lastModifiedBy>
  <dcterms:created xsi:type="dcterms:W3CDTF">2026-07-31T01:16:21Z</dcterms:created>
  <dcterms:modified xsi:type="dcterms:W3CDTF">2026-07-31T02:37:39Z</dcterms:modified>
</cp:coreProperties>
</file>