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pivotTables/pivotTable3.xml" ContentType="application/vnd.openxmlformats-officedocument.spreadsheetml.pivot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-003_HidayahFitrianaImasari\"/>
    </mc:Choice>
  </mc:AlternateContent>
  <xr:revisionPtr revIDLastSave="0" documentId="8_{334BB0D9-C6DB-4995-8B97-697052F90BD9}" xr6:coauthVersionLast="47" xr6:coauthVersionMax="47" xr10:uidLastSave="{00000000-0000-0000-0000-000000000000}"/>
  <bookViews>
    <workbookView xWindow="11895" yWindow="0" windowWidth="12210" windowHeight="12885" activeTab="1" xr2:uid="{ABDB1222-D64F-43F4-A6F8-A99B25B965F4}"/>
  </bookViews>
  <sheets>
    <sheet name="Sheet1" sheetId="1" r:id="rId1"/>
    <sheet name="Sheet4" sheetId="4" r:id="rId2"/>
  </sheet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4" l="1"/>
  <c r="G7" i="4"/>
  <c r="F7" i="4"/>
  <c r="E7" i="4"/>
  <c r="H6" i="4"/>
  <c r="I6" i="4" s="1" a="1"/>
  <c r="I6" i="4" s="1"/>
  <c r="H5" i="4"/>
  <c r="H4" i="4"/>
  <c r="H3" i="4"/>
  <c r="I3" i="4" s="1" a="1"/>
  <c r="I3" i="4" s="1"/>
  <c r="I4" i="4" s="1"/>
  <c r="I5" i="4" s="1"/>
  <c r="H2" i="4"/>
  <c r="I2" i="4" s="1" a="1"/>
  <c r="I2" i="4" s="1"/>
  <c r="I5" i="1"/>
  <c r="I4" i="1"/>
  <c r="I3" i="1" a="1"/>
  <c r="I3" i="1" s="1"/>
  <c r="I6" i="1" a="1"/>
  <c r="I6" i="1" s="1"/>
  <c r="I2" i="1" a="1"/>
  <c r="I2" i="1" s="1"/>
  <c r="H3" i="1"/>
  <c r="H4" i="1"/>
  <c r="H5" i="1"/>
  <c r="H6" i="1"/>
  <c r="H2" i="1"/>
  <c r="A1" i="4"/>
  <c r="A1" i="4" a="1"/>
  <c r="A1" i="1"/>
  <c r="A1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<sst xmlns="http://schemas.openxmlformats.org/spreadsheetml/2006/main" count="64" uniqueCount="23">
  <si>
    <t>NIM</t>
  </si>
  <si>
    <t>Nama Mahasiswa</t>
  </si>
  <si>
    <t>Progra Studi</t>
  </si>
  <si>
    <t>Nilai Tugas</t>
  </si>
  <si>
    <t>Nilai UTS</t>
  </si>
  <si>
    <t>Nilai UAS</t>
  </si>
  <si>
    <t>Andi Pratama</t>
  </si>
  <si>
    <t>Budi Santoso</t>
  </si>
  <si>
    <t>Citra Lestari</t>
  </si>
  <si>
    <t>Dewi Rahma</t>
  </si>
  <si>
    <t>Eko Prasetyo</t>
  </si>
  <si>
    <t>Informatika</t>
  </si>
  <si>
    <t>Sistem Informasi</t>
  </si>
  <si>
    <t>Manajemen</t>
  </si>
  <si>
    <t>Nilai Akhir</t>
  </si>
  <si>
    <t xml:space="preserve">Status </t>
  </si>
  <si>
    <t>Sum of NIM</t>
  </si>
  <si>
    <t>Row Labels</t>
  </si>
  <si>
    <t>Grand Total</t>
  </si>
  <si>
    <t xml:space="preserve">Count of Status </t>
  </si>
  <si>
    <t/>
  </si>
  <si>
    <t>Program Studi</t>
  </si>
  <si>
    <t xml:space="preserve">Rata - Rata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</si>
</sst>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umk" refreshedDate="46234.364228703707" createdVersion="8" refreshedVersion="8" minRefreshableVersion="3" recordCount="5" xr:uid="{AEF965AE-54A6-4DE6-878F-2872E360CBCC}">
  <cacheSource type="worksheet">
    <worksheetSource ref="A1:I6" sheet="Sheet1"/>
  </cacheSource>
  <cacheFields count="9">
    <cacheField name="0" numFmtId="0">
      <sharedItems containsSemiMixedTypes="0" containsString="0" containsNumber="1" containsInteger="1" minValue="1" maxValue="5"/>
    </cacheField>
    <cacheField name="NIM" numFmtId="0">
      <sharedItems containsSemiMixedTypes="0" containsString="0" containsNumber="1" containsInteger="1" minValue="230101" maxValue="230202" count="5">
        <n v="230101"/>
        <n v="230201"/>
        <n v="230102"/>
        <n v="230103"/>
        <n v="230202"/>
      </sharedItems>
    </cacheField>
    <cacheField name="Nama Mahasiswa" numFmtId="0">
      <sharedItems count="5">
        <s v="Andi Pratama"/>
        <s v="Budi Santoso"/>
        <s v="Citra Lestari"/>
        <s v="Dewi Rahma"/>
        <s v="Eko Prasetyo"/>
      </sharedItems>
    </cacheField>
    <cacheField name="Progra Studi" numFmtId="0">
      <sharedItems/>
    </cacheField>
    <cacheField name="Nilai Tugas" numFmtId="0">
      <sharedItems containsSemiMixedTypes="0" containsString="0" containsNumber="1" containsInteger="1" minValue="60" maxValue="90"/>
    </cacheField>
    <cacheField name="Nilai UTS" numFmtId="0">
      <sharedItems containsSemiMixedTypes="0" containsString="0" containsNumber="1" containsInteger="1" minValue="65" maxValue="90"/>
    </cacheField>
    <cacheField name="Nilai UAS" numFmtId="0">
      <sharedItems containsSemiMixedTypes="0" containsString="0" containsNumber="1" containsInteger="1" minValue="60" maxValue="95"/>
    </cacheField>
    <cacheField name="Nilai Akhir" numFmtId="0">
      <sharedItems containsSemiMixedTypes="0" containsString="0" containsNumber="1" minValue="66" maxValue="91.5"/>
    </cacheField>
    <cacheField name="Status " numFmtId="0">
      <sharedItems count="2">
        <s v="LULUS"/>
        <s v="REMEDI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">
  <r>
    <n v="1"/>
    <x v="0"/>
    <x v="0"/>
    <s v="Informatika"/>
    <n v="80"/>
    <n v="75"/>
    <n v="85"/>
    <n v="81"/>
    <x v="0"/>
  </r>
  <r>
    <n v="2"/>
    <x v="1"/>
    <x v="1"/>
    <s v="Sistem Informasi"/>
    <n v="90"/>
    <n v="85"/>
    <n v="88"/>
    <n v="87.5"/>
    <x v="0"/>
  </r>
  <r>
    <n v="3"/>
    <x v="2"/>
    <x v="2"/>
    <s v="Informatika"/>
    <n v="60"/>
    <n v="65"/>
    <n v="70"/>
    <n v="66.5"/>
    <x v="1"/>
  </r>
  <r>
    <n v="4"/>
    <x v="3"/>
    <x v="3"/>
    <s v="Manajemen"/>
    <n v="75"/>
    <n v="70"/>
    <n v="60"/>
    <n v="66"/>
    <x v="1"/>
  </r>
  <r>
    <n v="5"/>
    <x v="4"/>
    <x v="4"/>
    <s v="Sistem Informasi"/>
    <n v="85"/>
    <n v="90"/>
    <n v="95"/>
    <n v="91.5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26DBC7-B756-4767-A791-F3954DB75A0F}" name="PivotTable3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C9:E15" firstHeaderRow="0" firstDataRow="1" firstDataCol="1"/>
  <pivotFields count="9">
    <pivotField showAll="0"/>
    <pivotField dataField="1" showAll="0">
      <items count="6">
        <item x="0"/>
        <item x="2"/>
        <item x="3"/>
        <item x="1"/>
        <item x="4"/>
        <item t="default"/>
      </items>
    </pivotField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showAll="0"/>
    <pivotField showAll="0"/>
    <pivotField showAll="0"/>
    <pivotField dataField="1" showAll="0">
      <items count="3">
        <item x="0"/>
        <item x="1"/>
        <item t="default"/>
      </items>
    </pivotField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NIM" fld="1" baseField="0" baseItem="0"/>
    <dataField name="Count of Status " fld="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6F5D67-8D43-4F9F-8C34-62BB8EE85BAB}" name="PivotTable2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">
  <location ref="B18:D24" firstHeaderRow="0" firstDataRow="1" firstDataCol="1"/>
  <pivotFields count="9">
    <pivotField showAll="0"/>
    <pivotField dataField="1" showAll="0">
      <items count="6">
        <item x="0"/>
        <item x="2"/>
        <item x="3"/>
        <item x="1"/>
        <item x="4"/>
        <item t="default"/>
      </items>
    </pivotField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showAll="0"/>
    <pivotField showAll="0"/>
    <pivotField showAll="0"/>
    <pivotField dataField="1" showAll="0">
      <items count="3">
        <item x="0"/>
        <item x="1"/>
        <item t="default"/>
      </items>
    </pivotField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NIM" fld="1" baseField="0" baseItem="0"/>
    <dataField name="Count of Status " fld="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C626EC-F224-45C8-85BD-6CA0C512CC77}" name="PivotTable4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C9:E15" firstHeaderRow="0" firstDataRow="1" firstDataCol="1"/>
  <pivotFields count="9">
    <pivotField showAll="0"/>
    <pivotField dataField="1" showAll="0">
      <items count="6">
        <item x="0"/>
        <item x="2"/>
        <item x="3"/>
        <item x="1"/>
        <item x="4"/>
        <item t="default"/>
      </items>
    </pivotField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showAll="0"/>
    <pivotField showAll="0"/>
    <pivotField showAll="0"/>
    <pivotField dataField="1" showAll="0">
      <items count="3">
        <item x="0"/>
        <item x="1"/>
        <item t="default"/>
      </items>
    </pivotField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NIM" fld="1" baseField="0" baseItem="0"/>
    <dataField name="Count of Status " fld="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11FA12-CC8C-4B9D-8809-4D602E3828C2}" name="Table1" displayName="Table1" ref="B1:I6" totalsRowShown="0">
  <autoFilter ref="B1:I6" xr:uid="{2511FA12-CC8C-4B9D-8809-4D602E3828C2}"/>
  <tableColumns count="8">
    <tableColumn id="1" xr3:uid="{E7E1EE92-2A4A-41E3-B16C-4AAA0713081A}" name="NIM"/>
    <tableColumn id="2" xr3:uid="{00B08ED1-658A-4B93-AE60-11F3B9422B3C}" name="Nama Mahasiswa"/>
    <tableColumn id="3" xr3:uid="{0F33EC3E-0FDB-42C7-A401-AA02ED9B69FD}" name="Progra Studi"/>
    <tableColumn id="4" xr3:uid="{EA3C6EAE-0F1F-47E2-912F-CC4E725E2117}" name="Nilai Tugas"/>
    <tableColumn id="5" xr3:uid="{65104312-99CB-4487-BEEA-F0849850AC14}" name="Nilai UTS"/>
    <tableColumn id="6" xr3:uid="{4DD8FA59-7640-4EDA-8389-7A7C09CBF6AB}" name="Nilai UAS"/>
    <tableColumn id="7" xr3:uid="{29AC44DC-7BC2-4E6A-998F-FC5B4FA7F8A4}" name="Nilai Akhir">
      <calculatedColumnFormula>SUM(E2*20%)+(F2*30%)+(G2*50%)</calculatedColumnFormula>
    </tableColumn>
    <tableColumn id="8" xr3:uid="{F0AC90A6-7E66-4456-B473-7E6F885A437E}" name="Status 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1EB907B-AFDC-4112-89AF-D299E3D2DDF8}" name="Table14" displayName="Table14" ref="B1:I7" totalsRowShown="0">
  <autoFilter ref="B1:I7" xr:uid="{A1EB907B-AFDC-4112-89AF-D299E3D2DDF8}"/>
  <tableColumns count="8">
    <tableColumn id="1" xr3:uid="{6E1D26CE-2E65-44D8-B74E-8B082097A669}" name="NIM"/>
    <tableColumn id="2" xr3:uid="{589072EA-4E3A-4138-ADE3-A82AE0092F44}" name="Nama Mahasiswa"/>
    <tableColumn id="3" xr3:uid="{E6948A65-FD1E-44BB-AB62-19C3522A0592}" name="Program Studi"/>
    <tableColumn id="4" xr3:uid="{ACC653B9-2BE9-4687-8B45-DD8B7B558A31}" name="Nilai Tugas"/>
    <tableColumn id="5" xr3:uid="{3D10351C-7BF8-49F1-8094-397FCF5428A0}" name="Nilai UTS"/>
    <tableColumn id="6" xr3:uid="{B7CA49A2-6CD8-49E2-B2CF-CC5EE26E652E}" name="Nilai UAS"/>
    <tableColumn id="7" xr3:uid="{A0397B8A-435D-4C32-BBAB-64FB3B7D76F2}" name="Nilai Akhir">
      <calculatedColumnFormula>SUM(E2*20%)+(F2*30%)+(G2*50%)</calculatedColumnFormula>
    </tableColumn>
    <tableColumn id="8" xr3:uid="{B89BB1E9-94D5-4FE4-92EA-F3C6C039F868}" name="Status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43398-97AA-42D4-A95E-A1BF922B388C}">
  <sheetPr codeName="Sheet1"/>
  <dimension ref="A1:I24"/>
  <sheetViews>
    <sheetView workbookViewId="0">
      <selection activeCell="B9" sqref="B9:F15"/>
    </sheetView>
  </sheetViews>
  <sheetFormatPr defaultRowHeight="15" x14ac:dyDescent="0.25"/>
  <cols>
    <col min="1" max="1" width="5.140625" customWidth="1"/>
    <col min="2" max="2" width="11.42578125" customWidth="1"/>
    <col min="3" max="3" width="20.42578125" customWidth="1"/>
    <col min="4" max="4" width="17.7109375" customWidth="1"/>
    <col min="5" max="5" width="12.7109375" customWidth="1"/>
    <col min="6" max="6" width="11.140625" customWidth="1"/>
    <col min="7" max="7" width="11.42578125" customWidth="1"/>
    <col min="8" max="8" width="12.42578125" customWidth="1"/>
    <col min="9" max="9" width="12.28515625" customWidth="1"/>
  </cols>
  <sheetData>
    <row r="1" spans="1:9" x14ac:dyDescent="0.25">
      <c r="A1" cm="1">
        <f t="array" aca="1" ref="A1" ca="1">+C1+A1:I6</f>
        <v>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14</v>
      </c>
      <c r="I1" t="s">
        <v>15</v>
      </c>
    </row>
    <row r="2" spans="1:9" x14ac:dyDescent="0.25">
      <c r="A2">
        <v>1</v>
      </c>
      <c r="B2">
        <v>230101</v>
      </c>
      <c r="C2" t="s">
        <v>6</v>
      </c>
      <c r="D2" t="s">
        <v>11</v>
      </c>
      <c r="E2">
        <v>80</v>
      </c>
      <c r="F2">
        <v>75</v>
      </c>
      <c r="G2">
        <v>85</v>
      </c>
      <c r="H2">
        <f>SUM(E2*20%)+(F2*30%)+(G2*50%)</f>
        <v>81</v>
      </c>
      <c r="I2" t="str" cm="1">
        <f t="array" ref="I2">IF(H2&gt;=75,"LULUS",REMEDIAL)</f>
        <v>LULUS</v>
      </c>
    </row>
    <row r="3" spans="1:9" x14ac:dyDescent="0.25">
      <c r="A3">
        <v>2</v>
      </c>
      <c r="B3">
        <v>230201</v>
      </c>
      <c r="C3" t="s">
        <v>7</v>
      </c>
      <c r="D3" t="s">
        <v>12</v>
      </c>
      <c r="E3">
        <v>90</v>
      </c>
      <c r="F3">
        <v>85</v>
      </c>
      <c r="G3">
        <v>88</v>
      </c>
      <c r="H3">
        <f t="shared" ref="H3:H6" si="0">SUM(E3*20%)+(F3*30%)+(G3*50%)</f>
        <v>87.5</v>
      </c>
      <c r="I3" t="str" cm="1">
        <f t="array" ref="I3">IF(H3&gt;=75,"LULUS",REMEDIAL)</f>
        <v>LULUS</v>
      </c>
    </row>
    <row r="4" spans="1:9" x14ac:dyDescent="0.25">
      <c r="A4">
        <v>3</v>
      </c>
      <c r="B4">
        <v>230102</v>
      </c>
      <c r="C4" t="s">
        <v>8</v>
      </c>
      <c r="D4" t="s">
        <v>11</v>
      </c>
      <c r="E4">
        <v>60</v>
      </c>
      <c r="F4">
        <v>65</v>
      </c>
      <c r="G4">
        <v>70</v>
      </c>
      <c r="H4">
        <f t="shared" si="0"/>
        <v>66.5</v>
      </c>
      <c r="I4" t="str">
        <f>IF(I3&gt;=75&lt;75,"LULUS","REMEDIAL")</f>
        <v>REMEDIAL</v>
      </c>
    </row>
    <row r="5" spans="1:9" x14ac:dyDescent="0.25">
      <c r="A5">
        <v>4</v>
      </c>
      <c r="B5">
        <v>230103</v>
      </c>
      <c r="C5" t="s">
        <v>9</v>
      </c>
      <c r="D5" t="s">
        <v>13</v>
      </c>
      <c r="E5">
        <v>75</v>
      </c>
      <c r="F5">
        <v>70</v>
      </c>
      <c r="G5">
        <v>60</v>
      </c>
      <c r="H5">
        <f t="shared" si="0"/>
        <v>66</v>
      </c>
      <c r="I5" t="str">
        <f>IF(I4&gt;=75&lt;75,"LULUS","REMEDIAL")</f>
        <v>REMEDIAL</v>
      </c>
    </row>
    <row r="6" spans="1:9" x14ac:dyDescent="0.25">
      <c r="A6">
        <v>5</v>
      </c>
      <c r="B6">
        <v>230202</v>
      </c>
      <c r="C6" t="s">
        <v>10</v>
      </c>
      <c r="D6" t="s">
        <v>12</v>
      </c>
      <c r="E6">
        <v>85</v>
      </c>
      <c r="F6">
        <v>90</v>
      </c>
      <c r="G6">
        <v>95</v>
      </c>
      <c r="H6">
        <f t="shared" si="0"/>
        <v>91.5</v>
      </c>
      <c r="I6" t="str" cm="1">
        <f t="array" ref="I6">IF(H6&gt;=75,"LULUS",REMEDIAL)</f>
        <v>LULUS</v>
      </c>
    </row>
    <row r="9" spans="1:9" x14ac:dyDescent="0.25">
      <c r="C9" s="2" t="s">
        <v>17</v>
      </c>
      <c r="D9" s="2" t="s">
        <v>16</v>
      </c>
      <c r="E9" t="s">
        <v>19</v>
      </c>
    </row>
    <row r="10" spans="1:9" x14ac:dyDescent="0.25">
      <c r="C10" s="3" t="s">
        <v>6</v>
      </c>
      <c r="D10" s="1">
        <v>230101</v>
      </c>
      <c r="E10" s="1">
        <v>1</v>
      </c>
    </row>
    <row r="11" spans="1:9" x14ac:dyDescent="0.25">
      <c r="C11" s="3" t="s">
        <v>7</v>
      </c>
      <c r="D11" s="1">
        <v>230201</v>
      </c>
      <c r="E11" s="1">
        <v>1</v>
      </c>
    </row>
    <row r="12" spans="1:9" x14ac:dyDescent="0.25">
      <c r="C12" s="3" t="s">
        <v>8</v>
      </c>
      <c r="D12" s="1">
        <v>230102</v>
      </c>
      <c r="E12" s="1">
        <v>1</v>
      </c>
    </row>
    <row r="13" spans="1:9" x14ac:dyDescent="0.25">
      <c r="C13" s="3" t="s">
        <v>9</v>
      </c>
      <c r="D13" s="1">
        <v>230103</v>
      </c>
      <c r="E13" s="1">
        <v>1</v>
      </c>
    </row>
    <row r="14" spans="1:9" x14ac:dyDescent="0.25">
      <c r="C14" s="3" t="s">
        <v>10</v>
      </c>
      <c r="D14" s="1">
        <v>230202</v>
      </c>
      <c r="E14" s="1">
        <v>1</v>
      </c>
    </row>
    <row r="15" spans="1:9" x14ac:dyDescent="0.25">
      <c r="C15" s="3" t="s">
        <v>18</v>
      </c>
      <c r="D15" s="1">
        <v>1150709</v>
      </c>
      <c r="E15" s="1">
        <v>5</v>
      </c>
    </row>
    <row r="18" spans="2:4" x14ac:dyDescent="0.25">
      <c r="B18" s="2" t="s">
        <v>20</v>
      </c>
      <c r="C18" s="2" t="s">
        <v>16</v>
      </c>
      <c r="D18" t="s">
        <v>19</v>
      </c>
    </row>
    <row r="19" spans="2:4" x14ac:dyDescent="0.25">
      <c r="B19" s="3" t="s">
        <v>6</v>
      </c>
      <c r="C19" s="1">
        <v>230101</v>
      </c>
      <c r="D19" s="1">
        <v>1</v>
      </c>
    </row>
    <row r="20" spans="2:4" x14ac:dyDescent="0.25">
      <c r="B20" s="3" t="s">
        <v>7</v>
      </c>
      <c r="C20" s="1">
        <v>230201</v>
      </c>
      <c r="D20" s="1">
        <v>1</v>
      </c>
    </row>
    <row r="21" spans="2:4" x14ac:dyDescent="0.25">
      <c r="B21" s="3" t="s">
        <v>8</v>
      </c>
      <c r="C21" s="1">
        <v>230102</v>
      </c>
      <c r="D21" s="1">
        <v>1</v>
      </c>
    </row>
    <row r="22" spans="2:4" x14ac:dyDescent="0.25">
      <c r="B22" s="3" t="s">
        <v>9</v>
      </c>
      <c r="C22" s="1">
        <v>230103</v>
      </c>
      <c r="D22" s="1">
        <v>1</v>
      </c>
    </row>
    <row r="23" spans="2:4" x14ac:dyDescent="0.25">
      <c r="B23" s="3" t="s">
        <v>10</v>
      </c>
      <c r="C23" s="1">
        <v>230202</v>
      </c>
      <c r="D23" s="1">
        <v>1</v>
      </c>
    </row>
    <row r="24" spans="2:4" x14ac:dyDescent="0.25">
      <c r="B24" s="3" t="s">
        <v>18</v>
      </c>
      <c r="C24" s="1">
        <v>1150709</v>
      </c>
      <c r="D24" s="1">
        <v>5</v>
      </c>
    </row>
  </sheetData>
  <pageMargins left="0.7" right="0.7" top="0.75" bottom="0.75" header="0.3" footer="0.3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E8F04-B837-4833-A497-960DE1BFF9E2}">
  <dimension ref="A1:I15"/>
  <sheetViews>
    <sheetView tabSelected="1" topLeftCell="C1" workbookViewId="0">
      <selection activeCell="H11" sqref="H11"/>
    </sheetView>
  </sheetViews>
  <sheetFormatPr defaultRowHeight="15" x14ac:dyDescent="0.25"/>
  <cols>
    <col min="2" max="2" width="13.7109375" customWidth="1"/>
    <col min="3" max="3" width="18.85546875" customWidth="1"/>
    <col min="4" max="4" width="19.42578125" customWidth="1"/>
    <col min="5" max="5" width="14.85546875" customWidth="1"/>
    <col min="6" max="6" width="10" customWidth="1"/>
    <col min="9" max="9" width="15.140625" customWidth="1"/>
  </cols>
  <sheetData>
    <row r="1" spans="1:9" x14ac:dyDescent="0.25">
      <c r="A1" cm="1">
        <f t="array" aca="1" ref="A1" ca="1">+C1+A1:I6</f>
        <v>0</v>
      </c>
      <c r="B1" t="s">
        <v>0</v>
      </c>
      <c r="C1" t="s">
        <v>1</v>
      </c>
      <c r="D1" t="s">
        <v>21</v>
      </c>
      <c r="E1" t="s">
        <v>3</v>
      </c>
      <c r="F1" t="s">
        <v>4</v>
      </c>
      <c r="G1" t="s">
        <v>5</v>
      </c>
      <c r="H1" t="s">
        <v>14</v>
      </c>
      <c r="I1" t="s">
        <v>15</v>
      </c>
    </row>
    <row r="2" spans="1:9" x14ac:dyDescent="0.25">
      <c r="A2">
        <v>1</v>
      </c>
      <c r="B2">
        <v>230101</v>
      </c>
      <c r="C2" t="s">
        <v>6</v>
      </c>
      <c r="D2" t="s">
        <v>11</v>
      </c>
      <c r="E2">
        <v>80</v>
      </c>
      <c r="F2">
        <v>75</v>
      </c>
      <c r="G2">
        <v>85</v>
      </c>
      <c r="H2">
        <f>SUM(E2*20%)+(F2*30%)+(G2*50%)</f>
        <v>81</v>
      </c>
      <c r="I2" t="str" cm="1">
        <f t="array" ref="I2">IF(H2&gt;=75,"LULUS",REMEDIAL)</f>
        <v>LULUS</v>
      </c>
    </row>
    <row r="3" spans="1:9" x14ac:dyDescent="0.25">
      <c r="A3">
        <v>2</v>
      </c>
      <c r="B3">
        <v>230201</v>
      </c>
      <c r="C3" t="s">
        <v>7</v>
      </c>
      <c r="D3" t="s">
        <v>12</v>
      </c>
      <c r="E3">
        <v>90</v>
      </c>
      <c r="F3">
        <v>85</v>
      </c>
      <c r="G3">
        <v>88</v>
      </c>
      <c r="H3">
        <f t="shared" ref="H3:H6" si="0">SUM(E3*20%)+(F3*30%)+(G3*50%)</f>
        <v>87.5</v>
      </c>
      <c r="I3" t="str" cm="1">
        <f t="array" ref="I3">IF(H3&gt;=75,"LULUS",REMEDIAL)</f>
        <v>LULUS</v>
      </c>
    </row>
    <row r="4" spans="1:9" x14ac:dyDescent="0.25">
      <c r="A4">
        <v>3</v>
      </c>
      <c r="B4">
        <v>230102</v>
      </c>
      <c r="C4" t="s">
        <v>8</v>
      </c>
      <c r="D4" t="s">
        <v>11</v>
      </c>
      <c r="E4">
        <v>60</v>
      </c>
      <c r="F4">
        <v>65</v>
      </c>
      <c r="G4">
        <v>70</v>
      </c>
      <c r="H4">
        <f t="shared" si="0"/>
        <v>66.5</v>
      </c>
      <c r="I4" t="str">
        <f>IF(I3&gt;=75&lt;75,"LULUS","REMEDIAL")</f>
        <v>REMEDIAL</v>
      </c>
    </row>
    <row r="5" spans="1:9" x14ac:dyDescent="0.25">
      <c r="A5">
        <v>4</v>
      </c>
      <c r="B5">
        <v>230103</v>
      </c>
      <c r="C5" t="s">
        <v>9</v>
      </c>
      <c r="D5" t="s">
        <v>13</v>
      </c>
      <c r="E5">
        <v>75</v>
      </c>
      <c r="F5">
        <v>70</v>
      </c>
      <c r="G5">
        <v>60</v>
      </c>
      <c r="H5">
        <f t="shared" si="0"/>
        <v>66</v>
      </c>
      <c r="I5" t="str">
        <f>IF(I4&gt;=75&lt;75,"LULUS","REMEDIAL")</f>
        <v>REMEDIAL</v>
      </c>
    </row>
    <row r="6" spans="1:9" x14ac:dyDescent="0.25">
      <c r="A6">
        <v>5</v>
      </c>
      <c r="B6">
        <v>230202</v>
      </c>
      <c r="C6" t="s">
        <v>10</v>
      </c>
      <c r="D6" t="s">
        <v>12</v>
      </c>
      <c r="E6">
        <v>85</v>
      </c>
      <c r="F6">
        <v>90</v>
      </c>
      <c r="G6">
        <v>95</v>
      </c>
      <c r="H6">
        <f t="shared" si="0"/>
        <v>91.5</v>
      </c>
      <c r="I6" t="str" cm="1">
        <f t="array" ref="I6">IF(H6&gt;=75,"LULUS",REMEDIAL)</f>
        <v>LULUS</v>
      </c>
    </row>
    <row r="7" spans="1:9" x14ac:dyDescent="0.25">
      <c r="D7" t="s">
        <v>22</v>
      </c>
      <c r="E7">
        <f>AVERAGE(E2:E6)</f>
        <v>78</v>
      </c>
      <c r="F7">
        <f>AVERAGE(F2:F6)</f>
        <v>77</v>
      </c>
      <c r="G7">
        <f>AVERAGE(G2:G6)</f>
        <v>79.599999999999994</v>
      </c>
      <c r="H7">
        <f>AVERAGE(H2:H6)</f>
        <v>78.5</v>
      </c>
    </row>
    <row r="9" spans="1:9" x14ac:dyDescent="0.25">
      <c r="C9" s="2" t="s">
        <v>17</v>
      </c>
      <c r="D9" s="2" t="s">
        <v>16</v>
      </c>
      <c r="E9" t="s">
        <v>19</v>
      </c>
    </row>
    <row r="10" spans="1:9" x14ac:dyDescent="0.25">
      <c r="C10" s="3" t="s">
        <v>6</v>
      </c>
      <c r="D10" s="1">
        <v>230101</v>
      </c>
      <c r="E10" s="1">
        <v>1</v>
      </c>
    </row>
    <row r="11" spans="1:9" x14ac:dyDescent="0.25">
      <c r="C11" s="3" t="s">
        <v>7</v>
      </c>
      <c r="D11" s="1">
        <v>230201</v>
      </c>
      <c r="E11" s="1">
        <v>1</v>
      </c>
    </row>
    <row r="12" spans="1:9" x14ac:dyDescent="0.25">
      <c r="C12" s="3" t="s">
        <v>8</v>
      </c>
      <c r="D12" s="1">
        <v>230102</v>
      </c>
      <c r="E12" s="1">
        <v>1</v>
      </c>
    </row>
    <row r="13" spans="1:9" x14ac:dyDescent="0.25">
      <c r="C13" s="3" t="s">
        <v>9</v>
      </c>
      <c r="D13" s="1">
        <v>230103</v>
      </c>
      <c r="E13" s="1">
        <v>1</v>
      </c>
    </row>
    <row r="14" spans="1:9" x14ac:dyDescent="0.25">
      <c r="C14" s="3" t="s">
        <v>10</v>
      </c>
      <c r="D14" s="1">
        <v>230202</v>
      </c>
      <c r="E14" s="1">
        <v>1</v>
      </c>
    </row>
    <row r="15" spans="1:9" x14ac:dyDescent="0.25">
      <c r="C15" s="3" t="s">
        <v>18</v>
      </c>
      <c r="D15" s="1">
        <v>1150709</v>
      </c>
      <c r="E15" s="1">
        <v>5</v>
      </c>
    </row>
  </sheetData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siumk</dc:creator>
  <cp:lastModifiedBy>siumk</cp:lastModifiedBy>
  <dcterms:created xsi:type="dcterms:W3CDTF">2026-07-31T01:16:07Z</dcterms:created>
  <dcterms:modified xsi:type="dcterms:W3CDTF">2026-07-31T01:53:16Z</dcterms:modified>
</cp:coreProperties>
</file>